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cmpa-s15\secao_de_obras_e_manutencao\compartilhadaObras\09_PROJETO BÁSICO\00_UNITEL\Manutenção Bomba - Ata RP\motores março2023\ORÇAMENTOS\"/>
    </mc:Choice>
  </mc:AlternateContent>
  <xr:revisionPtr revIDLastSave="0" documentId="13_ncr:1_{C917CD4A-8B94-465C-A38C-4257E7772175}" xr6:coauthVersionLast="47" xr6:coauthVersionMax="47" xr10:uidLastSave="{00000000-0000-0000-0000-000000000000}"/>
  <bookViews>
    <workbookView xWindow="38280" yWindow="-120" windowWidth="38640" windowHeight="21240" xr2:uid="{00000000-000D-0000-FFFF-FFFF00000000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9" i="1" l="1"/>
  <c r="R16" i="1"/>
  <c r="R11" i="1"/>
  <c r="R10" i="1"/>
  <c r="R7" i="1"/>
  <c r="R6" i="1"/>
  <c r="K7" i="1"/>
  <c r="N7" i="1" s="1"/>
  <c r="K8" i="1"/>
  <c r="N8" i="1" s="1"/>
  <c r="O8" i="1" s="1"/>
  <c r="K10" i="1"/>
  <c r="N10" i="1" s="1"/>
  <c r="K11" i="1"/>
  <c r="N11" i="1" s="1"/>
  <c r="K12" i="1"/>
  <c r="N12" i="1" s="1"/>
  <c r="O12" i="1" s="1"/>
  <c r="K13" i="1"/>
  <c r="N13" i="1" s="1"/>
  <c r="O13" i="1" s="1"/>
  <c r="K14" i="1"/>
  <c r="N14" i="1" s="1"/>
  <c r="O14" i="1" s="1"/>
  <c r="K16" i="1"/>
  <c r="N16" i="1" s="1"/>
  <c r="K17" i="1"/>
  <c r="N17" i="1" s="1"/>
  <c r="O17" i="1" s="1"/>
  <c r="K19" i="1"/>
  <c r="N19" i="1" s="1"/>
  <c r="K20" i="1"/>
  <c r="N20" i="1" s="1"/>
  <c r="O20" i="1" s="1"/>
  <c r="K6" i="1"/>
  <c r="N6" i="1" s="1"/>
  <c r="G19" i="1"/>
  <c r="O19" i="1" l="1"/>
  <c r="O21" i="1" s="1"/>
  <c r="S19" i="1" s="1"/>
  <c r="G7" i="1"/>
  <c r="O7" i="1" s="1"/>
  <c r="G10" i="1"/>
  <c r="O10" i="1" s="1"/>
  <c r="S10" i="1" s="1"/>
  <c r="G11" i="1"/>
  <c r="O11" i="1" s="1"/>
  <c r="O15" i="1" s="1"/>
  <c r="S11" i="1" s="1"/>
  <c r="G16" i="1"/>
  <c r="O16" i="1" s="1"/>
  <c r="O18" i="1" s="1"/>
  <c r="S16" i="1" s="1"/>
  <c r="G6" i="1"/>
  <c r="O6" i="1" s="1"/>
  <c r="S6" i="1" s="1"/>
  <c r="O9" i="1" l="1"/>
  <c r="O22" i="1" l="1"/>
  <c r="S7" i="1"/>
  <c r="S22" i="1" s="1"/>
</calcChain>
</file>

<file path=xl/sharedStrings.xml><?xml version="1.0" encoding="utf-8"?>
<sst xmlns="http://schemas.openxmlformats.org/spreadsheetml/2006/main" count="33" uniqueCount="29">
  <si>
    <t>2 HP 380V 1150 RPM</t>
  </si>
  <si>
    <t>2 HP WEG 220/380V 1740 RPM</t>
  </si>
  <si>
    <t>1 CV 220/380V WEG 1730 RPM</t>
  </si>
  <si>
    <t>1/4 CV 220V MONO WEG 1080 RPM</t>
  </si>
  <si>
    <t>4 CV WEG 220/380V 1735 RPM W22</t>
  </si>
  <si>
    <t>IPI</t>
  </si>
  <si>
    <t>BDI</t>
  </si>
  <si>
    <t>Qdade</t>
  </si>
  <si>
    <t>tampa dianteira</t>
  </si>
  <si>
    <t>tampa traseira</t>
  </si>
  <si>
    <t>TOTAL REBOBINAGEM</t>
  </si>
  <si>
    <t>TOTAL PEÇAS</t>
  </si>
  <si>
    <t>TOTAL REBOBINAGEM + PEÇAS</t>
  </si>
  <si>
    <t>Rolamento / peça</t>
  </si>
  <si>
    <t>Preço tabela WEG</t>
  </si>
  <si>
    <t>Total</t>
  </si>
  <si>
    <t>Nº do orçamento</t>
  </si>
  <si>
    <t>Motor</t>
  </si>
  <si>
    <t>Rebobinagem tabela WEG</t>
  </si>
  <si>
    <t>TOTAL</t>
  </si>
  <si>
    <t>CÂMARA MUNICIPAL DE PORTO ALEGRE</t>
  </si>
  <si>
    <t>FORNECEDOR: JARZYNSKY</t>
  </si>
  <si>
    <t>PROCESSO SEI 135.00011/2023-41</t>
  </si>
  <si>
    <t>ARP PE 040/2023</t>
  </si>
  <si>
    <t>Manutenção corretiva
Valor unitário*</t>
  </si>
  <si>
    <t>* conforme Planilha de Custos da Ata</t>
  </si>
  <si>
    <t>Qdade. de horas</t>
  </si>
  <si>
    <t>Manutenção corretiva
Valor total</t>
  </si>
  <si>
    <t>TOTAL REBOBINAGEM + PEÇAS + MANUTENÇÃO CORRETIVA (horas)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</si>
</sst>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$&quot;\ #,##0.00"/>
    <numFmt numFmtId="165" formatCode="0.0%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5" fontId="0" fillId="0" borderId="0" xfId="1" applyNumberFormat="1" applyFont="1" applyBorder="1" applyAlignment="1">
      <alignment horizontal="center" vertical="center"/>
    </xf>
    <xf numFmtId="10" fontId="0" fillId="0" borderId="0" xfId="1" applyNumberFormat="1" applyFont="1" applyBorder="1" applyAlignment="1">
      <alignment horizontal="center" vertical="center"/>
    </xf>
    <xf numFmtId="164" fontId="5" fillId="2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5" fontId="0" fillId="0" borderId="2" xfId="1" applyNumberFormat="1" applyFont="1" applyBorder="1" applyAlignment="1">
      <alignment horizontal="center" vertical="center"/>
    </xf>
    <xf numFmtId="10" fontId="0" fillId="0" borderId="2" xfId="1" applyNumberFormat="1" applyFont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5" fontId="0" fillId="0" borderId="5" xfId="1" applyNumberFormat="1" applyFont="1" applyBorder="1" applyAlignment="1">
      <alignment horizontal="center" vertical="center"/>
    </xf>
    <xf numFmtId="164" fontId="5" fillId="2" borderId="5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5" fontId="0" fillId="0" borderId="8" xfId="1" applyNumberFormat="1" applyFont="1" applyBorder="1" applyAlignment="1">
      <alignment horizontal="center" vertical="center"/>
    </xf>
    <xf numFmtId="10" fontId="0" fillId="0" borderId="8" xfId="1" applyNumberFormat="1" applyFont="1" applyBorder="1" applyAlignment="1">
      <alignment horizontal="center" vertical="center"/>
    </xf>
    <xf numFmtId="164" fontId="5" fillId="2" borderId="8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164" fontId="6" fillId="3" borderId="3" xfId="0" applyNumberFormat="1" applyFont="1" applyFill="1" applyBorder="1"/>
    <xf numFmtId="164" fontId="6" fillId="3" borderId="9" xfId="0" applyNumberFormat="1" applyFont="1" applyFill="1" applyBorder="1"/>
    <xf numFmtId="164" fontId="6" fillId="3" borderId="11" xfId="0" applyNumberFormat="1" applyFont="1" applyFill="1" applyBorder="1"/>
    <xf numFmtId="0" fontId="1" fillId="4" borderId="6" xfId="0" applyFont="1" applyFill="1" applyBorder="1" applyAlignment="1">
      <alignment horizontal="center" vertical="center" wrapText="1"/>
    </xf>
    <xf numFmtId="164" fontId="4" fillId="4" borderId="6" xfId="0" applyNumberFormat="1" applyFont="1" applyFill="1" applyBorder="1"/>
    <xf numFmtId="164" fontId="4" fillId="4" borderId="11" xfId="0" applyNumberFormat="1" applyFont="1" applyFill="1" applyBorder="1"/>
    <xf numFmtId="0" fontId="7" fillId="0" borderId="1" xfId="0" applyFont="1" applyBorder="1" applyAlignment="1">
      <alignment horizontal="center"/>
    </xf>
    <xf numFmtId="164" fontId="7" fillId="0" borderId="3" xfId="0" applyNumberFormat="1" applyFont="1" applyBorder="1"/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164" fontId="0" fillId="0" borderId="14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/>
    <xf numFmtId="164" fontId="0" fillId="0" borderId="14" xfId="0" applyNumberFormat="1" applyBorder="1"/>
    <xf numFmtId="0" fontId="0" fillId="0" borderId="14" xfId="0" applyBorder="1"/>
    <xf numFmtId="0" fontId="1" fillId="0" borderId="12" xfId="0" applyFont="1" applyBorder="1" applyAlignment="1">
      <alignment horizontal="center" vertical="center" wrapText="1"/>
    </xf>
    <xf numFmtId="164" fontId="0" fillId="0" borderId="13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164" fontId="0" fillId="0" borderId="13" xfId="0" applyNumberFormat="1" applyBorder="1"/>
    <xf numFmtId="0" fontId="0" fillId="0" borderId="13" xfId="0" applyFill="1" applyBorder="1" applyAlignment="1">
      <alignment horizontal="center"/>
    </xf>
    <xf numFmtId="164" fontId="7" fillId="0" borderId="12" xfId="0" applyNumberFormat="1" applyFont="1" applyBorder="1"/>
    <xf numFmtId="0" fontId="9" fillId="0" borderId="0" xfId="0" applyFont="1"/>
    <xf numFmtId="164" fontId="8" fillId="5" borderId="3" xfId="0" applyNumberFormat="1" applyFont="1" applyFill="1" applyBorder="1"/>
    <xf numFmtId="164" fontId="8" fillId="5" borderId="6" xfId="0" applyNumberFormat="1" applyFont="1" applyFill="1" applyBorder="1"/>
    <xf numFmtId="164" fontId="8" fillId="5" borderId="11" xfId="0" applyNumberFormat="1" applyFont="1" applyFill="1" applyBorder="1"/>
    <xf numFmtId="164" fontId="8" fillId="5" borderId="9" xfId="0" applyNumberFormat="1" applyFont="1" applyFill="1" applyBorder="1"/>
    <xf numFmtId="0" fontId="1" fillId="5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"/>
  <sheetViews>
    <sheetView showGridLines="0" tabSelected="1" zoomScaleNormal="100" workbookViewId="0">
      <selection activeCell="B1" sqref="B1"/>
    </sheetView>
  </sheetViews>
  <sheetFormatPr defaultRowHeight="15" x14ac:dyDescent="0.25"/>
  <cols>
    <col min="2" max="2" width="37" style="1" bestFit="1" customWidth="1"/>
    <col min="3" max="3" width="32" style="1" bestFit="1" customWidth="1"/>
    <col min="4" max="4" width="13.42578125" style="1" bestFit="1" customWidth="1"/>
    <col min="5" max="5" width="5.140625" style="1" bestFit="1" customWidth="1"/>
    <col min="6" max="6" width="7.140625" style="1" bestFit="1" customWidth="1"/>
    <col min="7" max="7" width="15.140625" style="1" bestFit="1" customWidth="1"/>
    <col min="8" max="8" width="16.7109375" style="1" bestFit="1" customWidth="1"/>
    <col min="9" max="9" width="6.85546875" style="1" bestFit="1" customWidth="1"/>
    <col min="10" max="10" width="12" style="1" bestFit="1" customWidth="1"/>
    <col min="11" max="11" width="7" style="1" bestFit="1" customWidth="1"/>
    <col min="12" max="12" width="6.140625" style="1" bestFit="1" customWidth="1"/>
    <col min="13" max="13" width="7.140625" style="1" bestFit="1" customWidth="1"/>
    <col min="14" max="14" width="13.140625" style="1" bestFit="1" customWidth="1"/>
    <col min="15" max="15" width="22.28515625" bestFit="1" customWidth="1"/>
    <col min="16" max="16" width="34.85546875" bestFit="1" customWidth="1"/>
    <col min="17" max="17" width="8.5703125" bestFit="1" customWidth="1"/>
    <col min="18" max="18" width="12.140625" bestFit="1" customWidth="1"/>
    <col min="19" max="19" width="32.140625" bestFit="1" customWidth="1"/>
  </cols>
  <sheetData>
    <row r="1" spans="1:19" x14ac:dyDescent="0.25">
      <c r="B1" s="47" t="s">
        <v>23</v>
      </c>
    </row>
    <row r="2" spans="1:19" x14ac:dyDescent="0.25">
      <c r="B2" s="47" t="s">
        <v>20</v>
      </c>
    </row>
    <row r="3" spans="1:19" x14ac:dyDescent="0.25">
      <c r="A3" s="8"/>
      <c r="B3" s="48" t="s">
        <v>21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8"/>
      <c r="P3" s="8"/>
      <c r="Q3" s="8"/>
      <c r="R3" s="8"/>
    </row>
    <row r="4" spans="1:19" x14ac:dyDescent="0.25">
      <c r="A4" s="8"/>
      <c r="B4" s="48" t="s">
        <v>22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8"/>
      <c r="P4" s="8"/>
      <c r="Q4" s="8"/>
      <c r="R4" s="8"/>
    </row>
    <row r="5" spans="1:19" s="10" customFormat="1" ht="45" x14ac:dyDescent="0.25">
      <c r="A5" s="9"/>
      <c r="B5" s="32" t="s">
        <v>16</v>
      </c>
      <c r="C5" s="33" t="s">
        <v>17</v>
      </c>
      <c r="D5" s="33" t="s">
        <v>18</v>
      </c>
      <c r="E5" s="33" t="s">
        <v>5</v>
      </c>
      <c r="F5" s="33" t="s">
        <v>6</v>
      </c>
      <c r="G5" s="34" t="s">
        <v>10</v>
      </c>
      <c r="H5" s="33" t="s">
        <v>13</v>
      </c>
      <c r="I5" s="33" t="s">
        <v>7</v>
      </c>
      <c r="J5" s="33" t="s">
        <v>14</v>
      </c>
      <c r="K5" s="33" t="s">
        <v>15</v>
      </c>
      <c r="L5" s="33" t="s">
        <v>5</v>
      </c>
      <c r="M5" s="33" t="s">
        <v>6</v>
      </c>
      <c r="N5" s="34" t="s">
        <v>11</v>
      </c>
      <c r="O5" s="42" t="s">
        <v>12</v>
      </c>
      <c r="P5" s="55" t="s">
        <v>24</v>
      </c>
      <c r="Q5" s="55" t="s">
        <v>26</v>
      </c>
      <c r="R5" s="55" t="s">
        <v>27</v>
      </c>
      <c r="S5" s="66" t="s">
        <v>28</v>
      </c>
    </row>
    <row r="6" spans="1:19" x14ac:dyDescent="0.25">
      <c r="A6" s="8"/>
      <c r="B6" s="11">
        <v>13490</v>
      </c>
      <c r="C6" s="12" t="s">
        <v>0</v>
      </c>
      <c r="D6" s="13">
        <v>1327.42</v>
      </c>
      <c r="E6" s="14">
        <v>6.5000000000000002E-2</v>
      </c>
      <c r="F6" s="15">
        <v>0.14180000000000001</v>
      </c>
      <c r="G6" s="16">
        <f>D6*(1+E6)*(1+F6)</f>
        <v>1614.1652861399998</v>
      </c>
      <c r="H6" s="17">
        <v>6203</v>
      </c>
      <c r="I6" s="17">
        <v>2</v>
      </c>
      <c r="J6" s="17">
        <v>103.98</v>
      </c>
      <c r="K6" s="17">
        <f>I6*J6</f>
        <v>207.96</v>
      </c>
      <c r="L6" s="14">
        <v>0.12</v>
      </c>
      <c r="M6" s="15">
        <v>0.14180000000000001</v>
      </c>
      <c r="N6" s="16">
        <f>K6*(1+L6)*(1+M6)</f>
        <v>265.94257536000003</v>
      </c>
      <c r="O6" s="39">
        <f>G6+N6</f>
        <v>1880.1078614999999</v>
      </c>
      <c r="P6" s="49">
        <v>120.73</v>
      </c>
      <c r="Q6" s="50">
        <v>2</v>
      </c>
      <c r="R6" s="53">
        <f>P6*Q6</f>
        <v>241.46</v>
      </c>
      <c r="S6" s="62">
        <f>O6+R6</f>
        <v>2121.5678614999997</v>
      </c>
    </row>
    <row r="7" spans="1:19" x14ac:dyDescent="0.25">
      <c r="A7" s="8"/>
      <c r="B7" s="18">
        <v>13491</v>
      </c>
      <c r="C7" s="19" t="s">
        <v>0</v>
      </c>
      <c r="D7" s="20">
        <v>1327.42</v>
      </c>
      <c r="E7" s="21">
        <v>6.5000000000000002E-2</v>
      </c>
      <c r="F7" s="15">
        <v>0.14180000000000001</v>
      </c>
      <c r="G7" s="22">
        <f t="shared" ref="G7:G19" si="0">D7*(1+E7)*(1+F7)</f>
        <v>1614.1652861399998</v>
      </c>
      <c r="H7" s="23">
        <v>6203</v>
      </c>
      <c r="I7" s="23">
        <v>1</v>
      </c>
      <c r="J7" s="23">
        <v>103.98</v>
      </c>
      <c r="K7" s="23">
        <f t="shared" ref="K7:K20" si="1">I7*J7</f>
        <v>103.98</v>
      </c>
      <c r="L7" s="21">
        <v>0.12</v>
      </c>
      <c r="M7" s="15">
        <v>0.14180000000000001</v>
      </c>
      <c r="N7" s="22">
        <f t="shared" ref="N7:N20" si="2">K7*(1+L7)*(1+M7)</f>
        <v>132.97128768000002</v>
      </c>
      <c r="O7" s="43">
        <f t="shared" ref="O7:O20" si="3">G7+N7</f>
        <v>1747.1365738199997</v>
      </c>
      <c r="P7" s="56">
        <v>120.73</v>
      </c>
      <c r="Q7" s="57">
        <v>2</v>
      </c>
      <c r="R7" s="58">
        <f>P7*Q7</f>
        <v>241.46</v>
      </c>
      <c r="S7" s="63">
        <f>O9+R7</f>
        <v>2090.6716669399998</v>
      </c>
    </row>
    <row r="8" spans="1:19" x14ac:dyDescent="0.25">
      <c r="A8" s="8"/>
      <c r="B8" s="31"/>
      <c r="C8" s="2"/>
      <c r="D8" s="3"/>
      <c r="E8" s="4"/>
      <c r="F8" s="5"/>
      <c r="G8" s="6"/>
      <c r="H8" s="7">
        <v>6204</v>
      </c>
      <c r="I8" s="7">
        <v>1</v>
      </c>
      <c r="J8" s="7">
        <v>79.819999999999993</v>
      </c>
      <c r="K8" s="7">
        <f t="shared" si="1"/>
        <v>79.819999999999993</v>
      </c>
      <c r="L8" s="4">
        <v>0.12</v>
      </c>
      <c r="M8" s="15">
        <v>0.14180000000000001</v>
      </c>
      <c r="N8" s="6">
        <f t="shared" si="2"/>
        <v>102.07509311999999</v>
      </c>
      <c r="O8" s="44">
        <f t="shared" si="3"/>
        <v>102.07509311999999</v>
      </c>
      <c r="P8" s="50"/>
      <c r="Q8" s="50"/>
      <c r="R8" s="54"/>
      <c r="S8" s="64"/>
    </row>
    <row r="9" spans="1:19" x14ac:dyDescent="0.25">
      <c r="A9" s="8"/>
      <c r="B9" s="24"/>
      <c r="C9" s="25"/>
      <c r="D9" s="26"/>
      <c r="E9" s="27"/>
      <c r="F9" s="28"/>
      <c r="G9" s="29"/>
      <c r="H9" s="30"/>
      <c r="I9" s="30"/>
      <c r="J9" s="30"/>
      <c r="K9" s="30"/>
      <c r="L9" s="27"/>
      <c r="M9" s="28"/>
      <c r="N9" s="29"/>
      <c r="O9" s="40">
        <f>SUM(O7:O8)</f>
        <v>1849.2116669399998</v>
      </c>
      <c r="P9" s="51"/>
      <c r="Q9" s="51"/>
      <c r="R9" s="52"/>
      <c r="S9" s="65"/>
    </row>
    <row r="10" spans="1:19" x14ac:dyDescent="0.25">
      <c r="A10" s="8"/>
      <c r="B10" s="11">
        <v>13492</v>
      </c>
      <c r="C10" s="12" t="s">
        <v>1</v>
      </c>
      <c r="D10" s="13">
        <v>1013.79</v>
      </c>
      <c r="E10" s="14">
        <v>6.5000000000000002E-2</v>
      </c>
      <c r="F10" s="15">
        <v>0.14180000000000001</v>
      </c>
      <c r="G10" s="16">
        <f t="shared" si="0"/>
        <v>1232.7858744299999</v>
      </c>
      <c r="H10" s="17">
        <v>6203</v>
      </c>
      <c r="I10" s="17">
        <v>2</v>
      </c>
      <c r="J10" s="17">
        <v>103.98</v>
      </c>
      <c r="K10" s="17">
        <f t="shared" si="1"/>
        <v>207.96</v>
      </c>
      <c r="L10" s="14">
        <v>0.12</v>
      </c>
      <c r="M10" s="15">
        <v>0.14180000000000001</v>
      </c>
      <c r="N10" s="16">
        <f t="shared" si="2"/>
        <v>265.94257536000003</v>
      </c>
      <c r="O10" s="39">
        <f t="shared" si="3"/>
        <v>1498.72844979</v>
      </c>
      <c r="P10" s="49">
        <v>120.73</v>
      </c>
      <c r="Q10" s="50">
        <v>2</v>
      </c>
      <c r="R10" s="53">
        <f>P10*Q10</f>
        <v>241.46</v>
      </c>
      <c r="S10" s="62">
        <f>O10+R10</f>
        <v>1740.18844979</v>
      </c>
    </row>
    <row r="11" spans="1:19" x14ac:dyDescent="0.25">
      <c r="A11" s="8"/>
      <c r="B11" s="18">
        <v>13493</v>
      </c>
      <c r="C11" s="19" t="s">
        <v>4</v>
      </c>
      <c r="D11" s="20">
        <v>1465.49</v>
      </c>
      <c r="E11" s="21">
        <v>6.5000000000000002E-2</v>
      </c>
      <c r="F11" s="15">
        <v>0.14180000000000001</v>
      </c>
      <c r="G11" s="22">
        <f t="shared" si="0"/>
        <v>1782.0607533299999</v>
      </c>
      <c r="H11" s="23">
        <v>6206</v>
      </c>
      <c r="I11" s="23">
        <v>1</v>
      </c>
      <c r="J11" s="23">
        <v>178.04</v>
      </c>
      <c r="K11" s="23">
        <f t="shared" si="1"/>
        <v>178.04</v>
      </c>
      <c r="L11" s="21">
        <v>0.12</v>
      </c>
      <c r="M11" s="15">
        <v>0.14180000000000001</v>
      </c>
      <c r="N11" s="22">
        <f t="shared" si="2"/>
        <v>227.68040064000002</v>
      </c>
      <c r="O11" s="43">
        <f t="shared" si="3"/>
        <v>2009.7411539699999</v>
      </c>
      <c r="P11" s="56">
        <v>120.73</v>
      </c>
      <c r="Q11" s="59">
        <v>4</v>
      </c>
      <c r="R11" s="58">
        <f>P11*Q11</f>
        <v>482.92</v>
      </c>
      <c r="S11" s="63">
        <f>O15+R11</f>
        <v>2754.3601725400003</v>
      </c>
    </row>
    <row r="12" spans="1:19" x14ac:dyDescent="0.25">
      <c r="A12" s="8"/>
      <c r="B12" s="31"/>
      <c r="C12" s="2"/>
      <c r="D12" s="3"/>
      <c r="E12" s="4"/>
      <c r="F12" s="5"/>
      <c r="G12" s="6"/>
      <c r="H12" s="7" t="s">
        <v>8</v>
      </c>
      <c r="I12" s="7">
        <v>1</v>
      </c>
      <c r="J12" s="7">
        <v>105.29</v>
      </c>
      <c r="K12" s="7">
        <f t="shared" si="1"/>
        <v>105.29</v>
      </c>
      <c r="L12" s="4">
        <v>6.5000000000000002E-2</v>
      </c>
      <c r="M12" s="15">
        <v>0.14180000000000001</v>
      </c>
      <c r="N12" s="6">
        <f t="shared" si="2"/>
        <v>128.03442992999999</v>
      </c>
      <c r="O12" s="44">
        <f t="shared" si="3"/>
        <v>128.03442992999999</v>
      </c>
      <c r="P12" s="50"/>
      <c r="Q12" s="50"/>
      <c r="R12" s="54"/>
      <c r="S12" s="64"/>
    </row>
    <row r="13" spans="1:19" x14ac:dyDescent="0.25">
      <c r="A13" s="8"/>
      <c r="B13" s="31"/>
      <c r="C13" s="2"/>
      <c r="D13" s="3"/>
      <c r="E13" s="4"/>
      <c r="F13" s="5"/>
      <c r="G13" s="6"/>
      <c r="H13" s="7" t="s">
        <v>9</v>
      </c>
      <c r="I13" s="7">
        <v>1</v>
      </c>
      <c r="J13" s="7">
        <v>97.83</v>
      </c>
      <c r="K13" s="7">
        <f t="shared" si="1"/>
        <v>97.83</v>
      </c>
      <c r="L13" s="4">
        <v>6.5000000000000002E-2</v>
      </c>
      <c r="M13" s="15">
        <v>0.14180000000000001</v>
      </c>
      <c r="N13" s="6">
        <f t="shared" si="2"/>
        <v>118.96294310999998</v>
      </c>
      <c r="O13" s="44">
        <f t="shared" si="3"/>
        <v>118.96294310999998</v>
      </c>
      <c r="P13" s="50"/>
      <c r="Q13" s="50"/>
      <c r="R13" s="54"/>
      <c r="S13" s="64"/>
    </row>
    <row r="14" spans="1:19" x14ac:dyDescent="0.25">
      <c r="A14" s="8"/>
      <c r="B14" s="31"/>
      <c r="C14" s="2"/>
      <c r="D14" s="3"/>
      <c r="E14" s="4"/>
      <c r="F14" s="5"/>
      <c r="G14" s="6"/>
      <c r="H14" s="7" t="s">
        <v>9</v>
      </c>
      <c r="I14" s="7">
        <v>1</v>
      </c>
      <c r="J14" s="7">
        <v>12.09</v>
      </c>
      <c r="K14" s="7">
        <f t="shared" si="1"/>
        <v>12.09</v>
      </c>
      <c r="L14" s="4">
        <v>6.5000000000000002E-2</v>
      </c>
      <c r="M14" s="15">
        <v>0.14180000000000001</v>
      </c>
      <c r="N14" s="6">
        <f t="shared" si="2"/>
        <v>14.701645529999999</v>
      </c>
      <c r="O14" s="44">
        <f t="shared" si="3"/>
        <v>14.701645529999999</v>
      </c>
      <c r="P14" s="50"/>
      <c r="Q14" s="50"/>
      <c r="R14" s="54"/>
      <c r="S14" s="64"/>
    </row>
    <row r="15" spans="1:19" x14ac:dyDescent="0.25">
      <c r="A15" s="8"/>
      <c r="B15" s="31"/>
      <c r="C15" s="2"/>
      <c r="D15" s="3"/>
      <c r="E15" s="4"/>
      <c r="F15" s="5"/>
      <c r="G15" s="6"/>
      <c r="H15" s="7"/>
      <c r="I15" s="7"/>
      <c r="J15" s="7"/>
      <c r="K15" s="7"/>
      <c r="L15" s="4"/>
      <c r="M15" s="5"/>
      <c r="N15" s="6"/>
      <c r="O15" s="41">
        <f>SUM(O11:O14)</f>
        <v>2271.4401725400003</v>
      </c>
      <c r="P15" s="51"/>
      <c r="Q15" s="51"/>
      <c r="R15" s="52"/>
      <c r="S15" s="64"/>
    </row>
    <row r="16" spans="1:19" x14ac:dyDescent="0.25">
      <c r="A16" s="8"/>
      <c r="B16" s="18">
        <v>13542</v>
      </c>
      <c r="C16" s="19" t="s">
        <v>2</v>
      </c>
      <c r="D16" s="20">
        <v>792.55</v>
      </c>
      <c r="E16" s="21">
        <v>6.5000000000000002E-2</v>
      </c>
      <c r="F16" s="15">
        <v>0.14180000000000001</v>
      </c>
      <c r="G16" s="22">
        <f t="shared" si="0"/>
        <v>963.75427334999983</v>
      </c>
      <c r="H16" s="23">
        <v>6203</v>
      </c>
      <c r="I16" s="23">
        <v>1</v>
      </c>
      <c r="J16" s="23">
        <v>103.98</v>
      </c>
      <c r="K16" s="23">
        <f t="shared" si="1"/>
        <v>103.98</v>
      </c>
      <c r="L16" s="21">
        <v>0.12</v>
      </c>
      <c r="M16" s="15">
        <v>0.14180000000000001</v>
      </c>
      <c r="N16" s="22">
        <f t="shared" si="2"/>
        <v>132.97128768000002</v>
      </c>
      <c r="O16" s="43">
        <f t="shared" si="3"/>
        <v>1096.7255610299999</v>
      </c>
      <c r="P16" s="56">
        <v>120.73</v>
      </c>
      <c r="Q16" s="57">
        <v>2</v>
      </c>
      <c r="R16" s="58">
        <f>P16*Q16</f>
        <v>241.46</v>
      </c>
      <c r="S16" s="63">
        <f>O18+R16</f>
        <v>1440.2606541499999</v>
      </c>
    </row>
    <row r="17" spans="2:19" x14ac:dyDescent="0.25">
      <c r="B17" s="31"/>
      <c r="C17" s="2"/>
      <c r="D17" s="3"/>
      <c r="E17" s="4"/>
      <c r="F17" s="5"/>
      <c r="G17" s="6"/>
      <c r="H17" s="7">
        <v>6204</v>
      </c>
      <c r="I17" s="7">
        <v>1</v>
      </c>
      <c r="J17" s="7">
        <v>79.819999999999993</v>
      </c>
      <c r="K17" s="7">
        <f t="shared" si="1"/>
        <v>79.819999999999993</v>
      </c>
      <c r="L17" s="4">
        <v>0.12</v>
      </c>
      <c r="M17" s="15">
        <v>0.14180000000000001</v>
      </c>
      <c r="N17" s="6">
        <f t="shared" si="2"/>
        <v>102.07509311999999</v>
      </c>
      <c r="O17" s="44">
        <f t="shared" si="3"/>
        <v>102.07509311999999</v>
      </c>
      <c r="P17" s="50"/>
      <c r="Q17" s="50"/>
      <c r="R17" s="54"/>
      <c r="S17" s="64"/>
    </row>
    <row r="18" spans="2:19" x14ac:dyDescent="0.25">
      <c r="B18" s="24"/>
      <c r="C18" s="25"/>
      <c r="D18" s="26"/>
      <c r="E18" s="27"/>
      <c r="F18" s="28"/>
      <c r="G18" s="29"/>
      <c r="H18" s="30"/>
      <c r="I18" s="30"/>
      <c r="J18" s="30"/>
      <c r="K18" s="30"/>
      <c r="L18" s="27"/>
      <c r="M18" s="28"/>
      <c r="N18" s="29"/>
      <c r="O18" s="40">
        <f>SUM(O16:O17)</f>
        <v>1198.8006541499999</v>
      </c>
      <c r="P18" s="51"/>
      <c r="Q18" s="51"/>
      <c r="R18" s="52"/>
      <c r="S18" s="65"/>
    </row>
    <row r="19" spans="2:19" x14ac:dyDescent="0.25">
      <c r="B19" s="18">
        <v>13543</v>
      </c>
      <c r="C19" s="19" t="s">
        <v>3</v>
      </c>
      <c r="D19" s="20">
        <v>433.43</v>
      </c>
      <c r="E19" s="21">
        <v>6.5000000000000002E-2</v>
      </c>
      <c r="F19" s="15">
        <v>0.14180000000000001</v>
      </c>
      <c r="G19" s="22">
        <f t="shared" si="0"/>
        <v>527.05824830999995</v>
      </c>
      <c r="H19" s="23">
        <v>6202</v>
      </c>
      <c r="I19" s="23">
        <v>1</v>
      </c>
      <c r="J19" s="23">
        <v>117.79</v>
      </c>
      <c r="K19" s="23">
        <f t="shared" si="1"/>
        <v>117.79</v>
      </c>
      <c r="L19" s="21">
        <v>0.05</v>
      </c>
      <c r="M19" s="15">
        <v>0.14180000000000001</v>
      </c>
      <c r="N19" s="22">
        <f t="shared" si="2"/>
        <v>141.21725310000002</v>
      </c>
      <c r="O19" s="43">
        <f t="shared" si="3"/>
        <v>668.27550140999995</v>
      </c>
      <c r="P19" s="49">
        <v>120.73</v>
      </c>
      <c r="Q19" s="50">
        <v>2</v>
      </c>
      <c r="R19" s="53">
        <f>P19*Q19</f>
        <v>241.46</v>
      </c>
      <c r="S19" s="63">
        <f>O21+R19</f>
        <v>1042.70678909</v>
      </c>
    </row>
    <row r="20" spans="2:19" x14ac:dyDescent="0.25">
      <c r="B20" s="35"/>
      <c r="C20" s="7"/>
      <c r="D20" s="7"/>
      <c r="E20" s="7"/>
      <c r="F20" s="7"/>
      <c r="G20" s="37"/>
      <c r="H20" s="7">
        <v>6203</v>
      </c>
      <c r="I20" s="7">
        <v>1</v>
      </c>
      <c r="J20" s="7">
        <v>103.98</v>
      </c>
      <c r="K20" s="7">
        <f t="shared" si="1"/>
        <v>103.98</v>
      </c>
      <c r="L20" s="4">
        <v>0.12</v>
      </c>
      <c r="M20" s="15">
        <v>0.14180000000000001</v>
      </c>
      <c r="N20" s="6">
        <f t="shared" si="2"/>
        <v>132.97128768000002</v>
      </c>
      <c r="O20" s="44">
        <f t="shared" si="3"/>
        <v>132.97128768000002</v>
      </c>
      <c r="P20" s="50"/>
      <c r="Q20" s="50"/>
      <c r="R20" s="54"/>
      <c r="S20" s="64"/>
    </row>
    <row r="21" spans="2:19" x14ac:dyDescent="0.25">
      <c r="B21" s="36"/>
      <c r="C21" s="30"/>
      <c r="D21" s="30"/>
      <c r="E21" s="30"/>
      <c r="F21" s="30"/>
      <c r="G21" s="38"/>
      <c r="H21" s="30"/>
      <c r="I21" s="30"/>
      <c r="J21" s="30"/>
      <c r="K21" s="30"/>
      <c r="L21" s="30"/>
      <c r="M21" s="30"/>
      <c r="N21" s="38"/>
      <c r="O21" s="40">
        <f>SUM(O19:O20)</f>
        <v>801.24678908999999</v>
      </c>
      <c r="P21" s="51"/>
      <c r="Q21" s="52"/>
      <c r="R21" s="52"/>
      <c r="S21" s="65"/>
    </row>
    <row r="22" spans="2:19" ht="18.75" x14ac:dyDescent="0.3">
      <c r="N22" s="45" t="s">
        <v>19</v>
      </c>
      <c r="O22" s="46">
        <f>SUM(O6,O9,O10,O15,O18,O21)</f>
        <v>9499.5355940100017</v>
      </c>
      <c r="P22" s="1"/>
      <c r="S22" s="60">
        <f>SUM(S6:S21)</f>
        <v>11189.755594009999</v>
      </c>
    </row>
    <row r="23" spans="2:19" x14ac:dyDescent="0.25">
      <c r="B23" s="2"/>
      <c r="P23" s="61" t="s">
        <v>25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Bianco Demartini Coelho</dc:creator>
  <cp:lastModifiedBy>Flavia Bianco Demartini Coelho</cp:lastModifiedBy>
  <dcterms:created xsi:type="dcterms:W3CDTF">2023-03-27T14:12:01Z</dcterms:created>
  <dcterms:modified xsi:type="dcterms:W3CDTF">2023-06-14T20:20:58Z</dcterms:modified>
</cp:coreProperties>
</file>